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lgov-my.sharepoint.com/personal/john_mellor_illinois_gov/Documents/wMelonyBarrett/"/>
    </mc:Choice>
  </mc:AlternateContent>
  <xr:revisionPtr revIDLastSave="9" documentId="13_ncr:1_{485B0D9A-6652-496E-AFB6-BB2D03947CE0}" xr6:coauthVersionLast="47" xr6:coauthVersionMax="47" xr10:uidLastSave="{FEA9F935-D2F3-4459-8E83-3B7BD1316AE6}"/>
  <bookViews>
    <workbookView xWindow="-120" yWindow="-120" windowWidth="29040" windowHeight="17325" xr2:uid="{61061200-687F-423C-B5CD-331FE89C35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2" i="1"/>
  <c r="L3" i="1"/>
  <c r="L4" i="1"/>
  <c r="L5" i="1"/>
  <c r="L6" i="1"/>
  <c r="L7" i="1"/>
  <c r="L8" i="1"/>
  <c r="L9" i="1"/>
  <c r="L10" i="1"/>
  <c r="L2" i="1"/>
  <c r="H7" i="1"/>
  <c r="I2" i="1"/>
  <c r="E3" i="1"/>
  <c r="H3" i="1" s="1"/>
  <c r="E4" i="1"/>
  <c r="H4" i="1" s="1"/>
  <c r="E5" i="1"/>
  <c r="H5" i="1" s="1"/>
  <c r="E6" i="1"/>
  <c r="H6" i="1" s="1"/>
  <c r="E7" i="1"/>
  <c r="E8" i="1"/>
  <c r="H8" i="1" s="1"/>
  <c r="E9" i="1"/>
  <c r="H9" i="1" s="1"/>
  <c r="E10" i="1"/>
  <c r="H10" i="1" s="1"/>
  <c r="E2" i="1"/>
  <c r="H2" i="1" s="1"/>
  <c r="I10" i="1"/>
  <c r="I9" i="1"/>
  <c r="I8" i="1"/>
  <c r="I7" i="1"/>
  <c r="I6" i="1"/>
  <c r="I5" i="1"/>
  <c r="I4" i="1"/>
  <c r="I3" i="1"/>
  <c r="G3" i="1"/>
  <c r="G4" i="1"/>
  <c r="G5" i="1"/>
  <c r="G6" i="1"/>
  <c r="G7" i="1"/>
  <c r="G8" i="1"/>
  <c r="G9" i="1"/>
  <c r="G10" i="1"/>
  <c r="G2" i="1"/>
</calcChain>
</file>

<file path=xl/sharedStrings.xml><?xml version="1.0" encoding="utf-8"?>
<sst xmlns="http://schemas.openxmlformats.org/spreadsheetml/2006/main" count="59" uniqueCount="50">
  <si>
    <t>Zone Name</t>
  </si>
  <si>
    <t>Projection Type</t>
  </si>
  <si>
    <t>Origin Latitude Northing (dms)</t>
  </si>
  <si>
    <t>Origin Longitude Easting (dms)</t>
  </si>
  <si>
    <t>Origin Longitude Westing (dms)</t>
  </si>
  <si>
    <t>Origin Latitude Northing (dd)</t>
  </si>
  <si>
    <t>Origin Longitude Easting (dd)</t>
  </si>
  <si>
    <t>Origin Longitude Westing (dd)</t>
  </si>
  <si>
    <t>Scale Factor (Exact)</t>
  </si>
  <si>
    <t>False Northing (sft)</t>
  </si>
  <si>
    <t>False Northing (m)</t>
  </si>
  <si>
    <t>False Easting (sft)</t>
  </si>
  <si>
    <t>False Easting (m)</t>
  </si>
  <si>
    <t>Bond County</t>
  </si>
  <si>
    <t>TM</t>
  </si>
  <si>
    <t>38°44’00”N</t>
  </si>
  <si>
    <t>89°27’00”W</t>
  </si>
  <si>
    <t>Calhoun County</t>
  </si>
  <si>
    <t>38°51’00”N</t>
  </si>
  <si>
    <t>90°41’00”W</t>
  </si>
  <si>
    <t>Clinton/Washington Counties</t>
  </si>
  <si>
    <t>38°12’00”N</t>
  </si>
  <si>
    <t>89°25’00”W</t>
  </si>
  <si>
    <t>Jersey/Greene Counties</t>
  </si>
  <si>
    <t>38°54’00”N</t>
  </si>
  <si>
    <t>90°20’00”W</t>
  </si>
  <si>
    <t>Madison County</t>
  </si>
  <si>
    <t>LCC</t>
  </si>
  <si>
    <t>38°50’00”N</t>
  </si>
  <si>
    <t>89°56’00”W</t>
  </si>
  <si>
    <t>Marion County</t>
  </si>
  <si>
    <t>38°39’00”N</t>
  </si>
  <si>
    <t>88°55’00”W</t>
  </si>
  <si>
    <t>Monroe County</t>
  </si>
  <si>
    <t>38°04’00”N</t>
  </si>
  <si>
    <t>90°08’00”W</t>
  </si>
  <si>
    <t>Randolph County</t>
  </si>
  <si>
    <t>89°49’00”W</t>
  </si>
  <si>
    <t>St. Clair County</t>
  </si>
  <si>
    <t>89°50’00”W</t>
  </si>
  <si>
    <t>Zone Alias</t>
  </si>
  <si>
    <t>D8_bond</t>
  </si>
  <si>
    <t>D8_madison</t>
  </si>
  <si>
    <t>D8_marion</t>
  </si>
  <si>
    <t>D8_randolph</t>
  </si>
  <si>
    <t>D8_calhoun</t>
  </si>
  <si>
    <t>D8_monroe</t>
  </si>
  <si>
    <t>D8_clinton_washington</t>
  </si>
  <si>
    <t>D8_jersey_greene</t>
  </si>
  <si>
    <t>D8_stclair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</si>
</sst>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horizontal="center" vertical="top"/>
    </xf>
    <xf numFmtId="1" fontId="3" fillId="0" borderId="0" xfId="0" applyNumberFormat="1" applyFont="1" applyAlignment="1">
      <alignment horizontal="center" vertical="top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9038B-BE79-48A3-A52C-AC8B56403B49}">
  <dimension ref="A1:N10"/>
  <sheetViews>
    <sheetView tabSelected="1" workbookViewId="0">
      <selection activeCell="O16" sqref="O16"/>
    </sheetView>
  </sheetViews>
  <sheetFormatPr defaultColWidth="14.28515625" defaultRowHeight="15" x14ac:dyDescent="0.25"/>
  <cols>
    <col min="1" max="1" width="27.7109375" style="6" bestFit="1" customWidth="1"/>
    <col min="2" max="2" width="27.7109375" style="6" customWidth="1"/>
    <col min="3" max="3" width="14.42578125" style="6" customWidth="1"/>
    <col min="4" max="9" width="13.140625" style="6" customWidth="1"/>
    <col min="10" max="10" width="12" style="6" bestFit="1" customWidth="1"/>
    <col min="11" max="12" width="15.5703125" style="8" customWidth="1"/>
    <col min="13" max="14" width="15.5703125" style="9" customWidth="1"/>
    <col min="15" max="16384" width="14.28515625" style="6"/>
  </cols>
  <sheetData>
    <row r="1" spans="1:14" s="5" customFormat="1" ht="75.75" thickBot="1" x14ac:dyDescent="0.3">
      <c r="A1" s="1" t="s">
        <v>0</v>
      </c>
      <c r="B1" s="10" t="s">
        <v>40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9</v>
      </c>
      <c r="L1" s="2" t="s">
        <v>10</v>
      </c>
      <c r="M1" s="2" t="s">
        <v>11</v>
      </c>
      <c r="N1" s="4" t="s">
        <v>12</v>
      </c>
    </row>
    <row r="2" spans="1:14" x14ac:dyDescent="0.25">
      <c r="A2" s="6" t="s">
        <v>13</v>
      </c>
      <c r="B2" s="6" t="s">
        <v>41</v>
      </c>
      <c r="C2" s="6" t="s">
        <v>14</v>
      </c>
      <c r="D2" s="7" t="s">
        <v>15</v>
      </c>
      <c r="E2" s="6" t="str">
        <f>(360-LEFT(F2,2)-1)&amp;"°"&amp;IF(60-MID(F2,4,2)&gt;=10, 60-MID(F2,4,2), 0&amp;(60-MID(F2,4,2)) )&amp;"'00""E"</f>
        <v>270°33'00"E</v>
      </c>
      <c r="F2" s="7" t="s">
        <v>16</v>
      </c>
      <c r="G2" s="7">
        <f>LEFT(D2,2)+(MID(D2,4,2)/60)+(MID(D2,7,2)/3600)</f>
        <v>38.733333333333334</v>
      </c>
      <c r="H2" s="7">
        <f>LEFT(E2,3)+(MID(E2,5,2)/60)+(MID(E2,8,2)/3600)</f>
        <v>270.55</v>
      </c>
      <c r="I2" s="7">
        <f>LEFT(F2,2)+(MID(F2,4,2)/60)+(MID(F2,7,2)/3600)</f>
        <v>89.45</v>
      </c>
      <c r="J2" s="6">
        <v>1.0000200859999999</v>
      </c>
      <c r="K2" s="8">
        <v>0</v>
      </c>
      <c r="L2" s="8">
        <f>K2*(1200/3937)</f>
        <v>0</v>
      </c>
      <c r="M2" s="9">
        <v>74000</v>
      </c>
      <c r="N2" s="8">
        <f>M2*(1200/3937)</f>
        <v>22555.245110490221</v>
      </c>
    </row>
    <row r="3" spans="1:14" x14ac:dyDescent="0.25">
      <c r="A3" s="6" t="s">
        <v>17</v>
      </c>
      <c r="B3" s="6" t="s">
        <v>45</v>
      </c>
      <c r="C3" s="6" t="s">
        <v>14</v>
      </c>
      <c r="D3" s="7" t="s">
        <v>18</v>
      </c>
      <c r="E3" s="6" t="str">
        <f t="shared" ref="E3:E10" si="0">(360-LEFT(F3,2)-1)&amp;"°"&amp;IF(60-MID(F3,4,2)&gt;=10, 60-MID(F3,4,2), 0&amp;(60-MID(F3,4,2)) )&amp;"'00""E"</f>
        <v>269°19'00"E</v>
      </c>
      <c r="F3" s="7" t="s">
        <v>19</v>
      </c>
      <c r="G3" s="7">
        <f t="shared" ref="G3:I10" si="1">LEFT(D3,2)+(MID(D3,4,2)/60)+(MID(D3,7,2)/3600)</f>
        <v>38.85</v>
      </c>
      <c r="H3" s="7">
        <f t="shared" ref="H3:H10" si="2">LEFT(E3,3)+(MID(E3,5,2)/60)+(MID(E3,8,2)/3600)</f>
        <v>269.31666666666666</v>
      </c>
      <c r="I3" s="7">
        <f t="shared" si="1"/>
        <v>90.683333333333337</v>
      </c>
      <c r="J3" s="6">
        <v>1.0000248679999999</v>
      </c>
      <c r="K3" s="8">
        <v>0</v>
      </c>
      <c r="L3" s="8">
        <f t="shared" ref="L3:L10" si="3">K3*(1200/3937)</f>
        <v>0</v>
      </c>
      <c r="M3" s="9">
        <v>77000</v>
      </c>
      <c r="N3" s="8">
        <f t="shared" ref="N3:N10" si="4">M3*(1200/3937)</f>
        <v>23469.646939293878</v>
      </c>
    </row>
    <row r="4" spans="1:14" x14ac:dyDescent="0.25">
      <c r="A4" s="6" t="s">
        <v>20</v>
      </c>
      <c r="B4" s="6" t="s">
        <v>47</v>
      </c>
      <c r="C4" s="6" t="s">
        <v>14</v>
      </c>
      <c r="D4" s="7" t="s">
        <v>21</v>
      </c>
      <c r="E4" s="6" t="str">
        <f t="shared" si="0"/>
        <v>270°35'00"E</v>
      </c>
      <c r="F4" s="7" t="s">
        <v>22</v>
      </c>
      <c r="G4" s="7">
        <f t="shared" si="1"/>
        <v>38.200000000000003</v>
      </c>
      <c r="H4" s="7">
        <f t="shared" si="2"/>
        <v>270.58333333333331</v>
      </c>
      <c r="I4" s="7">
        <f t="shared" si="1"/>
        <v>89.416666666666671</v>
      </c>
      <c r="J4" s="6">
        <v>1.0000153039999999</v>
      </c>
      <c r="K4" s="8">
        <v>0</v>
      </c>
      <c r="L4" s="8">
        <f t="shared" si="3"/>
        <v>0</v>
      </c>
      <c r="M4" s="9">
        <v>88000</v>
      </c>
      <c r="N4" s="8">
        <f t="shared" si="4"/>
        <v>26822.453644907288</v>
      </c>
    </row>
    <row r="5" spans="1:14" x14ac:dyDescent="0.25">
      <c r="A5" s="6" t="s">
        <v>23</v>
      </c>
      <c r="B5" s="6" t="s">
        <v>48</v>
      </c>
      <c r="C5" s="6" t="s">
        <v>14</v>
      </c>
      <c r="D5" s="7" t="s">
        <v>24</v>
      </c>
      <c r="E5" s="6" t="str">
        <f t="shared" si="0"/>
        <v>269°40'00"E</v>
      </c>
      <c r="F5" s="7" t="s">
        <v>25</v>
      </c>
      <c r="G5" s="7">
        <f t="shared" si="1"/>
        <v>38.9</v>
      </c>
      <c r="H5" s="7">
        <f t="shared" si="2"/>
        <v>269.66666666666669</v>
      </c>
      <c r="I5" s="7">
        <f t="shared" si="1"/>
        <v>90.333333333333329</v>
      </c>
      <c r="J5" s="6">
        <v>1.00002152</v>
      </c>
      <c r="K5" s="8">
        <v>0</v>
      </c>
      <c r="L5" s="8">
        <f t="shared" si="3"/>
        <v>0</v>
      </c>
      <c r="M5" s="9">
        <v>88000</v>
      </c>
      <c r="N5" s="8">
        <f t="shared" si="4"/>
        <v>26822.453644907288</v>
      </c>
    </row>
    <row r="6" spans="1:14" x14ac:dyDescent="0.25">
      <c r="A6" s="6" t="s">
        <v>26</v>
      </c>
      <c r="B6" s="6" t="s">
        <v>42</v>
      </c>
      <c r="C6" s="6" t="s">
        <v>27</v>
      </c>
      <c r="D6" s="7" t="s">
        <v>28</v>
      </c>
      <c r="E6" s="6" t="str">
        <f t="shared" si="0"/>
        <v>270°04'00"E</v>
      </c>
      <c r="F6" s="7" t="s">
        <v>29</v>
      </c>
      <c r="G6" s="7">
        <f t="shared" si="1"/>
        <v>38.833333333333336</v>
      </c>
      <c r="H6" s="7">
        <f t="shared" si="2"/>
        <v>270.06666666666666</v>
      </c>
      <c r="I6" s="7">
        <f t="shared" si="1"/>
        <v>89.933333333333337</v>
      </c>
      <c r="J6" s="6">
        <v>1.000019129</v>
      </c>
      <c r="K6" s="9">
        <v>79000</v>
      </c>
      <c r="L6" s="8">
        <f t="shared" si="3"/>
        <v>24079.248158496317</v>
      </c>
      <c r="M6" s="9">
        <v>103000</v>
      </c>
      <c r="N6" s="8">
        <f t="shared" si="4"/>
        <v>31394.462788925575</v>
      </c>
    </row>
    <row r="7" spans="1:14" x14ac:dyDescent="0.25">
      <c r="A7" s="6" t="s">
        <v>30</v>
      </c>
      <c r="B7" s="6" t="s">
        <v>43</v>
      </c>
      <c r="C7" s="6" t="s">
        <v>27</v>
      </c>
      <c r="D7" s="7" t="s">
        <v>31</v>
      </c>
      <c r="E7" s="6" t="str">
        <f t="shared" si="0"/>
        <v>271°05'00"E</v>
      </c>
      <c r="F7" s="7" t="s">
        <v>32</v>
      </c>
      <c r="G7" s="7">
        <f t="shared" si="1"/>
        <v>38.65</v>
      </c>
      <c r="H7" s="7">
        <f t="shared" si="2"/>
        <v>271.08333333333331</v>
      </c>
      <c r="I7" s="7">
        <f t="shared" si="1"/>
        <v>88.916666666666671</v>
      </c>
      <c r="J7" s="6">
        <v>1.0000191300000001</v>
      </c>
      <c r="K7" s="9">
        <v>65000</v>
      </c>
      <c r="L7" s="8">
        <f t="shared" si="3"/>
        <v>19812.039624079247</v>
      </c>
      <c r="M7" s="9">
        <v>70000</v>
      </c>
      <c r="N7" s="8">
        <f t="shared" si="4"/>
        <v>21336.042672085343</v>
      </c>
    </row>
    <row r="8" spans="1:14" x14ac:dyDescent="0.25">
      <c r="A8" s="6" t="s">
        <v>33</v>
      </c>
      <c r="B8" s="6" t="s">
        <v>46</v>
      </c>
      <c r="C8" s="6" t="s">
        <v>14</v>
      </c>
      <c r="D8" s="7" t="s">
        <v>34</v>
      </c>
      <c r="E8" s="6" t="str">
        <f t="shared" si="0"/>
        <v>269°52'00"E</v>
      </c>
      <c r="F8" s="7" t="s">
        <v>35</v>
      </c>
      <c r="G8" s="7">
        <f t="shared" si="1"/>
        <v>38.06666666666667</v>
      </c>
      <c r="H8" s="7">
        <f t="shared" si="2"/>
        <v>269.86666666666667</v>
      </c>
      <c r="I8" s="7">
        <f t="shared" si="1"/>
        <v>90.13333333333334</v>
      </c>
      <c r="J8" s="6">
        <v>1.0000224790000001</v>
      </c>
      <c r="K8" s="8">
        <v>0</v>
      </c>
      <c r="L8" s="8">
        <f t="shared" si="3"/>
        <v>0</v>
      </c>
      <c r="M8" s="9">
        <v>75000</v>
      </c>
      <c r="N8" s="8">
        <f t="shared" si="4"/>
        <v>22860.045720091439</v>
      </c>
    </row>
    <row r="9" spans="1:14" x14ac:dyDescent="0.25">
      <c r="A9" s="6" t="s">
        <v>36</v>
      </c>
      <c r="B9" s="6" t="s">
        <v>44</v>
      </c>
      <c r="C9" s="6" t="s">
        <v>27</v>
      </c>
      <c r="D9" s="7" t="s">
        <v>34</v>
      </c>
      <c r="E9" s="6" t="str">
        <f t="shared" si="0"/>
        <v>270°11'00"E</v>
      </c>
      <c r="F9" s="7" t="s">
        <v>37</v>
      </c>
      <c r="G9" s="7">
        <f t="shared" si="1"/>
        <v>38.06666666666667</v>
      </c>
      <c r="H9" s="7">
        <f t="shared" si="2"/>
        <v>270.18333333333334</v>
      </c>
      <c r="I9" s="7">
        <f t="shared" si="1"/>
        <v>89.816666666666663</v>
      </c>
      <c r="J9" s="6">
        <v>1.0000167390000001</v>
      </c>
      <c r="K9" s="9">
        <v>101000</v>
      </c>
      <c r="L9" s="8">
        <f t="shared" si="3"/>
        <v>30784.861569723136</v>
      </c>
      <c r="M9" s="9">
        <v>118000</v>
      </c>
      <c r="N9" s="8">
        <f t="shared" si="4"/>
        <v>35966.471932943867</v>
      </c>
    </row>
    <row r="10" spans="1:14" x14ac:dyDescent="0.25">
      <c r="A10" s="6" t="s">
        <v>38</v>
      </c>
      <c r="B10" s="6" t="s">
        <v>49</v>
      </c>
      <c r="C10" s="6" t="s">
        <v>14</v>
      </c>
      <c r="D10" s="7" t="s">
        <v>21</v>
      </c>
      <c r="E10" s="6" t="str">
        <f t="shared" si="0"/>
        <v>270°10'00"E</v>
      </c>
      <c r="F10" s="7" t="s">
        <v>39</v>
      </c>
      <c r="G10" s="7">
        <f t="shared" si="1"/>
        <v>38.200000000000003</v>
      </c>
      <c r="H10" s="7">
        <f t="shared" si="2"/>
        <v>270.16666666666669</v>
      </c>
      <c r="I10" s="7">
        <f t="shared" si="1"/>
        <v>89.833333333333329</v>
      </c>
      <c r="J10" s="6">
        <v>1.0000153039999999</v>
      </c>
      <c r="K10" s="8">
        <v>0</v>
      </c>
      <c r="L10" s="8">
        <f t="shared" si="3"/>
        <v>0</v>
      </c>
      <c r="M10" s="9">
        <v>129000</v>
      </c>
      <c r="N10" s="8">
        <f t="shared" si="4"/>
        <v>39319.278638557276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Mellor, John R</dc:creator>
  <cp:lastModifiedBy>Mellor, John R.</cp:lastModifiedBy>
  <dcterms:created xsi:type="dcterms:W3CDTF">2023-05-09T14:39:19Z</dcterms:created>
  <dcterms:modified xsi:type="dcterms:W3CDTF">2023-05-16T15:25:06Z</dcterms:modified>
</cp:coreProperties>
</file>